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\Отчет об исполнении бюджета за 2024 год\Отчет об исполнении бюджета за 2024 год\Для размещения на сайте\"/>
    </mc:Choice>
  </mc:AlternateContent>
  <bookViews>
    <workbookView xWindow="0" yWindow="0" windowWidth="28800" windowHeight="11835"/>
  </bookViews>
  <sheets>
    <sheet name="МПА доходы" sheetId="1" r:id="rId1"/>
  </sheets>
  <definedNames>
    <definedName name="_xlnm._FilterDatabase" localSheetId="0" hidden="1">'МПА доходы'!$A$5:$G$72</definedName>
    <definedName name="_xlnm.Print_Area" localSheetId="0">'МПА доходы'!$A$1:$G$73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9" i="1"/>
  <c r="G9" i="1"/>
  <c r="G67" i="1"/>
  <c r="G48" i="1"/>
  <c r="F70" i="1"/>
  <c r="D70" i="1"/>
  <c r="F49" i="1"/>
  <c r="G36" i="1"/>
  <c r="G23" i="1"/>
  <c r="F30" i="1"/>
  <c r="F29" i="1"/>
  <c r="D30" i="1"/>
  <c r="D29" i="1"/>
  <c r="F25" i="1"/>
  <c r="F26" i="1"/>
  <c r="F27" i="1"/>
  <c r="F28" i="1"/>
  <c r="E48" i="1"/>
  <c r="D49" i="1"/>
  <c r="E45" i="1" l="1"/>
  <c r="D28" i="1"/>
  <c r="D25" i="1"/>
  <c r="D26" i="1"/>
  <c r="D27" i="1"/>
  <c r="D13" i="1"/>
  <c r="G24" i="1"/>
  <c r="E24" i="1"/>
  <c r="C24" i="1"/>
  <c r="F24" i="1" l="1"/>
  <c r="D24" i="1"/>
  <c r="G21" i="1"/>
  <c r="E21" i="1"/>
  <c r="C21" i="1"/>
  <c r="F71" i="1"/>
  <c r="D71" i="1"/>
  <c r="D50" i="1"/>
  <c r="C48" i="1"/>
  <c r="F50" i="1"/>
  <c r="G18" i="1" l="1"/>
  <c r="F13" i="1"/>
  <c r="G57" i="1"/>
  <c r="E57" i="1"/>
  <c r="C57" i="1"/>
  <c r="E18" i="1"/>
  <c r="C18" i="1"/>
  <c r="F48" i="1" l="1"/>
  <c r="C45" i="1"/>
  <c r="F69" i="1" l="1"/>
  <c r="D69" i="1"/>
  <c r="F68" i="1"/>
  <c r="D68" i="1"/>
  <c r="E67" i="1"/>
  <c r="E44" i="1" s="1"/>
  <c r="E43" i="1" s="1"/>
  <c r="C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6" i="1"/>
  <c r="D56" i="1"/>
  <c r="F55" i="1"/>
  <c r="D55" i="1"/>
  <c r="F54" i="1"/>
  <c r="D54" i="1"/>
  <c r="F53" i="1"/>
  <c r="D53" i="1"/>
  <c r="F52" i="1"/>
  <c r="D52" i="1"/>
  <c r="F51" i="1"/>
  <c r="D51" i="1"/>
  <c r="F47" i="1"/>
  <c r="D47" i="1"/>
  <c r="F46" i="1"/>
  <c r="D46" i="1"/>
  <c r="G45" i="1"/>
  <c r="F45" i="1" s="1"/>
  <c r="D45" i="1"/>
  <c r="F42" i="1"/>
  <c r="D42" i="1"/>
  <c r="F41" i="1"/>
  <c r="D41" i="1"/>
  <c r="G40" i="1"/>
  <c r="E40" i="1"/>
  <c r="C40" i="1"/>
  <c r="F39" i="1"/>
  <c r="D39" i="1"/>
  <c r="F38" i="1"/>
  <c r="D38" i="1"/>
  <c r="F37" i="1"/>
  <c r="D37" i="1"/>
  <c r="F36" i="1"/>
  <c r="D36" i="1"/>
  <c r="F35" i="1"/>
  <c r="D35" i="1"/>
  <c r="F34" i="1"/>
  <c r="D34" i="1"/>
  <c r="G33" i="1"/>
  <c r="E33" i="1"/>
  <c r="C33" i="1"/>
  <c r="F32" i="1"/>
  <c r="D32" i="1"/>
  <c r="G31" i="1"/>
  <c r="E31" i="1"/>
  <c r="C31" i="1"/>
  <c r="E23" i="1"/>
  <c r="C23" i="1"/>
  <c r="F22" i="1"/>
  <c r="D22" i="1"/>
  <c r="F20" i="1"/>
  <c r="D20" i="1"/>
  <c r="F19" i="1"/>
  <c r="D19" i="1"/>
  <c r="F18" i="1"/>
  <c r="D18" i="1"/>
  <c r="F17" i="1"/>
  <c r="D17" i="1"/>
  <c r="F16" i="1"/>
  <c r="D16" i="1"/>
  <c r="F15" i="1"/>
  <c r="D15" i="1"/>
  <c r="G14" i="1"/>
  <c r="E14" i="1"/>
  <c r="C14" i="1"/>
  <c r="G12" i="1"/>
  <c r="F12" i="1"/>
  <c r="E12" i="1"/>
  <c r="D12" i="1"/>
  <c r="C12" i="1"/>
  <c r="F10" i="1"/>
  <c r="D11" i="1"/>
  <c r="D10" i="1" s="1"/>
  <c r="G10" i="1"/>
  <c r="E10" i="1"/>
  <c r="C10" i="1"/>
  <c r="D14" i="1" l="1"/>
  <c r="F14" i="1"/>
  <c r="E72" i="1"/>
  <c r="D31" i="1"/>
  <c r="F57" i="1"/>
  <c r="D33" i="1"/>
  <c r="C44" i="1"/>
  <c r="C43" i="1" s="1"/>
  <c r="D43" i="1" s="1"/>
  <c r="D57" i="1"/>
  <c r="D23" i="1"/>
  <c r="D21" i="1"/>
  <c r="F33" i="1"/>
  <c r="F67" i="1"/>
  <c r="C9" i="1"/>
  <c r="F31" i="1"/>
  <c r="D40" i="1"/>
  <c r="G44" i="1"/>
  <c r="G43" i="1" s="1"/>
  <c r="F43" i="1" s="1"/>
  <c r="D48" i="1"/>
  <c r="D67" i="1"/>
  <c r="F21" i="1"/>
  <c r="F23" i="1"/>
  <c r="F40" i="1"/>
  <c r="F44" i="1" l="1"/>
  <c r="G72" i="1"/>
  <c r="D9" i="1"/>
  <c r="D72" i="1" s="1"/>
  <c r="D44" i="1"/>
  <c r="C72" i="1"/>
  <c r="F9" i="1"/>
  <c r="F72" i="1" s="1"/>
</calcChain>
</file>

<file path=xl/sharedStrings.xml><?xml version="1.0" encoding="utf-8"?>
<sst xmlns="http://schemas.openxmlformats.org/spreadsheetml/2006/main" count="145" uniqueCount="143">
  <si>
    <t>Наименование 
показателя</t>
  </si>
  <si>
    <t>Код бюджетной классификации Российской Федерации</t>
  </si>
  <si>
    <t>Изменения</t>
  </si>
  <si>
    <t>1</t>
  </si>
  <si>
    <t>2</t>
  </si>
  <si>
    <t>3</t>
  </si>
  <si>
    <t>4</t>
  </si>
  <si>
    <t>5</t>
  </si>
  <si>
    <t>6</t>
  </si>
  <si>
    <t>7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</si>
  <si>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</si>
  <si>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</si>
  <si>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</si>
  <si>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</si>
  <si>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</si>
  <si>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</si>
  <si>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</si>
  <si>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</si>
  <si>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</si>
  <si>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НАЛОГИ НА ИМУЩЕСТВО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</si>
  <si>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</si>
  <si>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</si>
  <si>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</si>
  <si>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</si>
  <si>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</si>
  <si>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</si>
  <si>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</si>
  <si>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</si>
  <si>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ДОХОДЫ ОТ ОКАЗАНИЯ ПЛАТНЫХ УСЛУГ И КОМПЕНСАЦИИ ЗАТРАТ ГОСУДАРСТВА</t>
  </si>
  <si>
    <t xml:space="preserve">  Прочие доходы от компенсации затрат бюджетов муниципальных округов</t>
  </si>
  <si>
    <t xml:space="preserve">  ДОХОДЫ ОТ ПРОДАЖИ МАТЕРИАЛЬНЫХ И НЕМАТЕРИАЛЬНЫХ АКТИВОВ</t>
  </si>
  <si>
    <t xml:space="preserve">  ШТРАФЫ, САНКЦИИ, ВОЗМЕЩЕНИЕ УЩЕРБА</t>
  </si>
  <si>
    <t xml:space="preserve">  ПРОЧИЕ НЕНАЛОГОВЫЕ ДОХОДЫ</t>
  </si>
  <si>
    <t xml:space="preserve">  Невыясненные поступления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</si>
  <si>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</si>
  <si>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</si>
  <si>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</si>
  <si>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</si>
  <si>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</si>
  <si>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 Прочие дотации бюджетам муниципальных округов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</si>
  <si>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</si>
  <si>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 бюджетам муниципальных округов</t>
  </si>
  <si>
    <t xml:space="preserve">  Субвенции бюджетам бюджетной системы Российской Федерации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</si>
  <si>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</si>
  <si>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</si>
  <si>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</si>
  <si>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</si>
  <si>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</si>
  <si>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</si>
  <si>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 Единая субвенция бюджетам муниципальных округов из бюджета субъекта Российской Федерации</t>
  </si>
  <si>
    <t xml:space="preserve">  Прочие субвенции бюджетам муниципальных округов</t>
  </si>
  <si>
    <t xml:space="preserve">  Иные межбюджетные трансферты</t>
  </si>
  <si>
    <t>ВСЕГО ДОХОДОВ</t>
  </si>
  <si>
    <t>х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</si>
  <si>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</si>
  <si>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</si>
  <si>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</si>
  <si>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</si>
  <si>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транчферты, передаваемые бюджетам муниципальных округов</t>
  </si>
  <si>
    <t>Аналитическая таблица по доходам бюджета Пограничного муниципального округа с учетом принятых изменений в муниципальный правовой акт Пограничного муниципального округа "О бюджете Пограничного муниципального округа на 2024 год и плановый период 2025 и 2026 годов" в 2024 году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</si>
  <si>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</si>
  <si>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</si>
  <si>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</si>
  <si>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</si>
  <si>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</si>
  <si>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000 2 02 25299 14 0000 150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</si>
  <si>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</si>
  <si>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000 2 02 25467 14 0000 150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</si>
  <si>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</si>
  <si>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 000 2 02 25513 14 0000 150</t>
  </si>
  <si>
    <t xml:space="preserve"> 000 2 02 25519 14 0000 150</t>
  </si>
  <si>
    <t>Субсидии бюджетам муниципальных округов на реализацию  программ формирования современной городской среды</t>
  </si>
  <si>
    <t xml:space="preserve"> 000 2 02 25555 14 0000 150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</si>
  <si>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</si>
  <si>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000 2 02 25599 14 0000 150</t>
  </si>
  <si>
    <t xml:space="preserve"> 000 2 02 29999 14 0000 150</t>
  </si>
  <si>
    <t xml:space="preserve"> 000 2 02 10000 00 0000 150</t>
  </si>
  <si>
    <t xml:space="preserve"> 000 2 02 00000 00 0000 000</t>
  </si>
  <si>
    <t xml:space="preserve"> 000 2 00 00000 00 0000 000</t>
  </si>
  <si>
    <t xml:space="preserve"> 000 2 02 15002 14 0000 150</t>
  </si>
  <si>
    <t xml:space="preserve"> 000 2 02 19999 14 0000 150</t>
  </si>
  <si>
    <t xml:space="preserve"> 000 2 02 20000 00 0000 150</t>
  </si>
  <si>
    <t xml:space="preserve"> 000 2 02 30000 00 0000 150</t>
  </si>
  <si>
    <t xml:space="preserve"> 000 2 02 30024 14 0000 150</t>
  </si>
  <si>
    <t xml:space="preserve"> 000 2 02 30029 14 0000 150</t>
  </si>
  <si>
    <t xml:space="preserve"> 000 2 02 35082 14 0000 150</t>
  </si>
  <si>
    <t xml:space="preserve"> 000 2 02 35118 14 0000 150</t>
  </si>
  <si>
    <t xml:space="preserve"> 000 2 02 35120 14 0000 150</t>
  </si>
  <si>
    <t xml:space="preserve"> 000 2 02 35304 14 0000 150</t>
  </si>
  <si>
    <t xml:space="preserve"> 000 2 02 35930 14 0000 150</t>
  </si>
  <si>
    <t xml:space="preserve"> 000 2 02 36900 14 0000 150</t>
  </si>
  <si>
    <t xml:space="preserve"> 000 2 02 39999 14 0000 150</t>
  </si>
  <si>
    <t xml:space="preserve"> 000 2 02 40000 00 0000 150</t>
  </si>
  <si>
    <t xml:space="preserve"> 000 2 02 45303 14 0000 150</t>
  </si>
  <si>
    <t>000 2 02 45179 14 0000 150</t>
  </si>
  <si>
    <t>000 2 02 49999 14 0000 150</t>
  </si>
  <si>
    <t xml:space="preserve"> 000 1 00 00000 00 0000 000</t>
  </si>
  <si>
    <t xml:space="preserve"> 000 1 01 00000 00 0000 000</t>
  </si>
  <si>
    <t xml:space="preserve"> 000 1 01 02000 01 0000 110</t>
  </si>
  <si>
    <t xml:space="preserve"> 000 1 03 00000 00 0000 000</t>
  </si>
  <si>
    <t xml:space="preserve"> 000 1 03 02000 01 0000 110</t>
  </si>
  <si>
    <t xml:space="preserve"> 000 1 05 00000 00 0000 000</t>
  </si>
  <si>
    <t xml:space="preserve"> 000 1 05 01000 00 0000 110</t>
  </si>
  <si>
    <t xml:space="preserve"> 000 1 05 03000 01 0000 110</t>
  </si>
  <si>
    <t xml:space="preserve"> 000 1 05 04000 02 0000 110</t>
  </si>
  <si>
    <t xml:space="preserve"> 000 1 06 00000 00 0000 000</t>
  </si>
  <si>
    <t xml:space="preserve"> 000 1 06 01000 00 0000 110</t>
  </si>
  <si>
    <t xml:space="preserve"> 000 1 06 06000 00 0000 110</t>
  </si>
  <si>
    <t xml:space="preserve"> 000 1 08 00000 00 0000 000</t>
  </si>
  <si>
    <t xml:space="preserve"> 000 1 08 03000 01 0000 110</t>
  </si>
  <si>
    <t xml:space="preserve"> 000 1 11 00000 00 0000 000</t>
  </si>
  <si>
    <t xml:space="preserve"> 000 1 11 05000 00 0000 120</t>
  </si>
  <si>
    <t xml:space="preserve"> 000 1 11 05010 00 0000 120</t>
  </si>
  <si>
    <t xml:space="preserve"> 000 1 11 05020 00 0000 120</t>
  </si>
  <si>
    <t xml:space="preserve"> 000 1 11 05030 00 0000 120</t>
  </si>
  <si>
    <t xml:space="preserve"> 000 1 11 05070 00 0000 120</t>
  </si>
  <si>
    <t xml:space="preserve"> 000 1 12 00000 00 0000 000</t>
  </si>
  <si>
    <t xml:space="preserve"> 000 1 12 01000 01 0000 120</t>
  </si>
  <si>
    <t xml:space="preserve"> 000 1 13 00000 00 0000 000</t>
  </si>
  <si>
    <t xml:space="preserve"> 000 1 14 00000 00 0000 000</t>
  </si>
  <si>
    <t xml:space="preserve"> 000 1 14 02000 00 0000 000</t>
  </si>
  <si>
    <t xml:space="preserve"> 000 1 14 06000 00 0000 430</t>
  </si>
  <si>
    <t xml:space="preserve"> 000 1 16 00000 00 0000 000</t>
  </si>
  <si>
    <t xml:space="preserve"> 000 1 17 00000 00 0000 000</t>
  </si>
  <si>
    <t xml:space="preserve"> 000 1 17 01000 00 0000 180</t>
  </si>
  <si>
    <t xml:space="preserve"> 000 1 17 05000 00 0000 180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</si>
  <si>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</si>
  <si>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000 2 02 20077 14 0000 150</t>
  </si>
  <si>
    <t>Уточненный бюджет 2024 года</t>
  </si>
  <si>
    <t>Доходы от перечисления части прибыли мнципальных унитарных предприятий</t>
  </si>
  <si>
    <t>Прочие поступления от использования имущества, находящегося в муниципальной собственности</t>
  </si>
  <si>
    <t>000 1 11 07000 00 0000 120</t>
  </si>
  <si>
    <t>000 1 11 09040 00 0000 120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</si>
  <si>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</si>
  <si>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</si>
  <si>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000 2 02 45050 14 0000 150</t>
  </si>
  <si>
    <t xml:space="preserve"> 000 1 13 01000 14 0000 130</t>
  </si>
  <si>
    <t xml:space="preserve"> 000 1 13 02000 14 0000 130</t>
  </si>
  <si>
    <t xml:space="preserve">  Прочие доходы от оказания платных услуг (работ)</t>
  </si>
  <si>
    <t>Субсидии бюджетам муниципальных округов на поддержку отрасли культуры</t>
  </si>
  <si>
    <t>Изменение № 1                                                            редакция от 01.03.2024 № 217-МПА</t>
  </si>
  <si>
    <t>Изменение № 2                                                                редакция от 20.12.2024 № 244-МПА</t>
  </si>
  <si>
    <t xml:space="preserve">Утвержденный бюджет 2024 года МПА от 01.12.2023 № 202-МПА, первоначальный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</si>
</sst>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2" fillId="0" borderId="0">
      <alignment horizontal="left"/>
    </xf>
    <xf numFmtId="49" fontId="2" fillId="0" borderId="0"/>
    <xf numFmtId="0" fontId="4" fillId="0" borderId="0"/>
    <xf numFmtId="0" fontId="5" fillId="0" borderId="0"/>
    <xf numFmtId="0" fontId="9" fillId="0" borderId="0"/>
    <xf numFmtId="49" fontId="2" fillId="0" borderId="1">
      <alignment horizontal="center" vertical="center" wrapText="1"/>
    </xf>
    <xf numFmtId="49" fontId="2" fillId="0" borderId="4">
      <alignment horizontal="center" vertical="center" wrapText="1"/>
    </xf>
    <xf numFmtId="49" fontId="2" fillId="0" borderId="10">
      <alignment horizontal="center" vertical="center" wrapText="1"/>
    </xf>
    <xf numFmtId="0" fontId="2" fillId="0" borderId="12">
      <alignment horizontal="left" wrapText="1" indent="2"/>
    </xf>
    <xf numFmtId="49" fontId="2" fillId="0" borderId="1">
      <alignment horizontal="center"/>
    </xf>
    <xf numFmtId="4" fontId="2" fillId="0" borderId="1">
      <alignment horizontal="right"/>
    </xf>
    <xf numFmtId="0" fontId="2" fillId="0" borderId="14">
      <alignment horizontal="left" wrapText="1"/>
    </xf>
    <xf numFmtId="49" fontId="2" fillId="0" borderId="15">
      <alignment horizontal="center"/>
    </xf>
    <xf numFmtId="0" fontId="2" fillId="0" borderId="0"/>
    <xf numFmtId="0" fontId="2" fillId="2" borderId="0"/>
    <xf numFmtId="0" fontId="1" fillId="0" borderId="0"/>
  </cellStyleXfs>
  <cellXfs count="45">
    <xf numFmtId="0" fontId="0" fillId="0" borderId="0" xfId="0"/>
    <xf numFmtId="0" fontId="3" fillId="0" borderId="0" xfId="1" applyNumberFormat="1" applyFont="1" applyFill="1" applyBorder="1" applyProtection="1">
      <alignment horizontal="left"/>
    </xf>
    <xf numFmtId="49" fontId="3" fillId="0" borderId="0" xfId="2" applyNumberFormat="1" applyFont="1" applyFill="1" applyBorder="1" applyProtection="1"/>
    <xf numFmtId="0" fontId="3" fillId="0" borderId="0" xfId="3" applyNumberFormat="1" applyFont="1" applyFill="1" applyBorder="1" applyProtection="1"/>
    <xf numFmtId="0" fontId="3" fillId="0" borderId="0" xfId="4" applyNumberFormat="1" applyFont="1" applyFill="1" applyBorder="1" applyProtection="1"/>
    <xf numFmtId="0" fontId="6" fillId="0" borderId="0" xfId="0" applyFont="1" applyFill="1" applyBorder="1" applyProtection="1">
      <protection locked="0"/>
    </xf>
    <xf numFmtId="0" fontId="10" fillId="0" borderId="0" xfId="5" applyNumberFormat="1" applyFont="1" applyFill="1" applyBorder="1" applyProtection="1"/>
    <xf numFmtId="0" fontId="3" fillId="0" borderId="0" xfId="4" applyNumberFormat="1" applyFont="1" applyFill="1" applyProtection="1"/>
    <xf numFmtId="0" fontId="6" fillId="0" borderId="0" xfId="0" applyFont="1" applyFill="1" applyProtection="1">
      <protection locked="0"/>
    </xf>
    <xf numFmtId="0" fontId="6" fillId="0" borderId="9" xfId="0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Protection="1">
      <alignment horizontal="center" vertical="center" wrapText="1"/>
    </xf>
    <xf numFmtId="49" fontId="3" fillId="0" borderId="11" xfId="8" applyNumberFormat="1" applyFont="1" applyFill="1" applyBorder="1" applyProtection="1">
      <alignment horizontal="center" vertical="center" wrapText="1"/>
    </xf>
    <xf numFmtId="49" fontId="3" fillId="0" borderId="2" xfId="8" applyNumberFormat="1" applyFont="1" applyFill="1" applyBorder="1" applyProtection="1">
      <alignment horizontal="center" vertical="center" wrapText="1"/>
    </xf>
    <xf numFmtId="49" fontId="10" fillId="0" borderId="2" xfId="10" applyNumberFormat="1" applyFont="1" applyFill="1" applyBorder="1" applyProtection="1">
      <alignment horizontal="center"/>
    </xf>
    <xf numFmtId="4" fontId="10" fillId="0" borderId="11" xfId="11" applyNumberFormat="1" applyFont="1" applyFill="1" applyBorder="1" applyProtection="1">
      <alignment horizontal="right"/>
    </xf>
    <xf numFmtId="4" fontId="10" fillId="0" borderId="2" xfId="11" applyNumberFormat="1" applyFont="1" applyFill="1" applyBorder="1" applyProtection="1">
      <alignment horizontal="right"/>
    </xf>
    <xf numFmtId="0" fontId="10" fillId="0" borderId="0" xfId="4" applyNumberFormat="1" applyFont="1" applyFill="1" applyProtection="1"/>
    <xf numFmtId="0" fontId="11" fillId="0" borderId="0" xfId="0" applyFont="1" applyFill="1" applyProtection="1">
      <protection locked="0"/>
    </xf>
    <xf numFmtId="49" fontId="3" fillId="0" borderId="2" xfId="10" applyNumberFormat="1" applyFont="1" applyFill="1" applyBorder="1" applyProtection="1">
      <alignment horizontal="center"/>
    </xf>
    <xf numFmtId="4" fontId="10" fillId="0" borderId="8" xfId="11" applyNumberFormat="1" applyFont="1" applyFill="1" applyBorder="1" applyProtection="1">
      <alignment horizontal="right"/>
    </xf>
    <xf numFmtId="4" fontId="10" fillId="0" borderId="4" xfId="11" applyNumberFormat="1" applyFont="1" applyFill="1" applyBorder="1" applyProtection="1">
      <alignment horizontal="right"/>
    </xf>
    <xf numFmtId="4" fontId="3" fillId="0" borderId="13" xfId="11" applyNumberFormat="1" applyFont="1" applyFill="1" applyBorder="1" applyProtection="1">
      <alignment horizontal="right"/>
    </xf>
    <xf numFmtId="4" fontId="3" fillId="0" borderId="1" xfId="11" applyNumberFormat="1" applyFont="1" applyFill="1" applyProtection="1">
      <alignment horizontal="right"/>
    </xf>
    <xf numFmtId="4" fontId="10" fillId="0" borderId="13" xfId="11" applyNumberFormat="1" applyFont="1" applyFill="1" applyBorder="1" applyProtection="1">
      <alignment horizontal="right"/>
    </xf>
    <xf numFmtId="4" fontId="10" fillId="0" borderId="1" xfId="11" applyNumberFormat="1" applyFont="1" applyFill="1" applyProtection="1">
      <alignment horizontal="right"/>
    </xf>
    <xf numFmtId="0" fontId="10" fillId="0" borderId="2" xfId="12" applyNumberFormat="1" applyFont="1" applyFill="1" applyBorder="1" applyAlignment="1" applyProtection="1">
      <alignment horizontal="left" wrapText="1" indent="2"/>
    </xf>
    <xf numFmtId="49" fontId="10" fillId="0" borderId="2" xfId="13" applyNumberFormat="1" applyFont="1" applyFill="1" applyBorder="1" applyProtection="1">
      <alignment horizontal="center"/>
    </xf>
    <xf numFmtId="0" fontId="3" fillId="0" borderId="0" xfId="14" applyNumberFormat="1" applyFont="1" applyFill="1" applyProtection="1"/>
    <xf numFmtId="0" fontId="3" fillId="0" borderId="0" xfId="15" applyNumberFormat="1" applyFont="1" applyFill="1" applyProtection="1"/>
    <xf numFmtId="0" fontId="10" fillId="0" borderId="2" xfId="9" applyNumberFormat="1" applyFont="1" applyFill="1" applyBorder="1" applyAlignment="1" applyProtection="1">
      <alignment vertical="center" wrapText="1"/>
    </xf>
    <xf numFmtId="0" fontId="3" fillId="0" borderId="2" xfId="9" applyNumberFormat="1" applyFont="1" applyFill="1" applyBorder="1" applyAlignment="1" applyProtection="1">
      <alignment vertical="center" wrapText="1"/>
    </xf>
    <xf numFmtId="49" fontId="3" fillId="0" borderId="2" xfId="10" applyNumberFormat="1" applyFont="1" applyFill="1" applyBorder="1" applyAlignment="1" applyProtection="1">
      <alignment horizontal="center"/>
    </xf>
    <xf numFmtId="0" fontId="3" fillId="0" borderId="2" xfId="9" applyNumberFormat="1" applyFont="1" applyFill="1" applyBorder="1" applyAlignment="1" applyProtection="1">
      <alignment horizontal="left" vertical="center" wrapText="1"/>
    </xf>
    <xf numFmtId="0" fontId="7" fillId="0" borderId="0" xfId="4" applyNumberFormat="1" applyFont="1" applyFill="1" applyBorder="1" applyAlignment="1" applyProtection="1">
      <alignment horizontal="center" wrapText="1"/>
    </xf>
    <xf numFmtId="0" fontId="8" fillId="0" borderId="0" xfId="0" applyFont="1" applyFill="1" applyAlignment="1">
      <alignment horizontal="center" wrapText="1"/>
    </xf>
    <xf numFmtId="49" fontId="3" fillId="0" borderId="2" xfId="6" applyNumberFormat="1" applyFont="1" applyFill="1" applyBorder="1" applyAlignment="1" applyProtection="1">
      <alignment horizontal="center" vertical="center" wrapText="1"/>
    </xf>
    <xf numFmtId="49" fontId="3" fillId="0" borderId="2" xfId="6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7">
    <cellStyle name="xl22" xfId="5"/>
    <cellStyle name="xl24" xfId="1"/>
    <cellStyle name="xl25" xfId="14"/>
    <cellStyle name="xl26" xfId="4"/>
    <cellStyle name="xl27" xfId="3"/>
    <cellStyle name="xl28" xfId="6"/>
    <cellStyle name="xl29" xfId="12"/>
    <cellStyle name="xl31" xfId="9"/>
    <cellStyle name="xl40" xfId="2"/>
    <cellStyle name="xl41" xfId="13"/>
    <cellStyle name="xl43" xfId="10"/>
    <cellStyle name="xl44" xfId="7"/>
    <cellStyle name="xl45" xfId="8"/>
    <cellStyle name="xl46" xfId="11"/>
    <cellStyle name="xl47" xfId="15"/>
    <cellStyle name="Обычный" xfId="0" builtinId="0"/>
    <cellStyle name="Обычны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Normal="100" zoomScaleSheetLayoutView="100" workbookViewId="0">
      <selection activeCell="D17" sqref="D17"/>
    </sheetView>
  </sheetViews>
  <sheetFormatPr defaultColWidth="9.125" defaultRowHeight="12.75" x14ac:dyDescent="0.2"/>
  <cols>
    <col min="1" max="1" width="50.875" style="8" customWidth="1"/>
    <col min="2" max="2" width="21.875" style="8" customWidth="1"/>
    <col min="3" max="3" width="14.125" style="8" customWidth="1"/>
    <col min="4" max="4" width="13.5" style="8" customWidth="1"/>
    <col min="5" max="5" width="17.875" style="8" customWidth="1"/>
    <col min="6" max="7" width="13.5" style="8" customWidth="1"/>
    <col min="8" max="8" width="9.125" style="8" customWidth="1"/>
    <col min="9" max="16384" width="9.125" style="8"/>
  </cols>
  <sheetData>
    <row r="1" spans="1:8" s="5" customFormat="1" ht="14.1" customHeight="1" x14ac:dyDescent="0.2">
      <c r="A1" s="1"/>
      <c r="B1" s="2"/>
      <c r="C1" s="2"/>
      <c r="D1" s="2"/>
      <c r="E1" s="3"/>
      <c r="F1" s="3"/>
      <c r="G1" s="3"/>
      <c r="H1" s="4"/>
    </row>
    <row r="2" spans="1:8" s="5" customFormat="1" ht="29.25" customHeight="1" x14ac:dyDescent="0.25">
      <c r="A2" s="33" t="s">
        <v>59</v>
      </c>
      <c r="B2" s="34"/>
      <c r="C2" s="34"/>
      <c r="D2" s="34"/>
      <c r="E2" s="34"/>
      <c r="F2" s="34"/>
      <c r="G2" s="34"/>
      <c r="H2" s="4"/>
    </row>
    <row r="3" spans="1:8" s="5" customFormat="1" ht="12.95" customHeight="1" x14ac:dyDescent="0.2">
      <c r="A3" s="3"/>
      <c r="B3" s="3"/>
      <c r="C3" s="3"/>
      <c r="D3" s="3"/>
      <c r="E3" s="3"/>
      <c r="F3" s="3"/>
      <c r="G3" s="3"/>
      <c r="H3" s="4"/>
    </row>
    <row r="4" spans="1:8" s="5" customFormat="1" ht="24.75" customHeight="1" x14ac:dyDescent="0.2">
      <c r="A4" s="6"/>
      <c r="B4" s="1"/>
      <c r="C4" s="2"/>
      <c r="D4" s="2"/>
      <c r="E4" s="2"/>
      <c r="F4" s="2"/>
      <c r="G4" s="3"/>
      <c r="H4" s="4"/>
    </row>
    <row r="5" spans="1:8" s="5" customFormat="1" ht="11.45" customHeight="1" x14ac:dyDescent="0.2">
      <c r="A5" s="35" t="s">
        <v>0</v>
      </c>
      <c r="B5" s="35" t="s">
        <v>1</v>
      </c>
      <c r="C5" s="38" t="s">
        <v>142</v>
      </c>
      <c r="D5" s="41" t="s">
        <v>140</v>
      </c>
      <c r="E5" s="42"/>
      <c r="F5" s="41" t="s">
        <v>141</v>
      </c>
      <c r="G5" s="42"/>
      <c r="H5" s="7"/>
    </row>
    <row r="6" spans="1:8" ht="27.75" customHeight="1" x14ac:dyDescent="0.2">
      <c r="A6" s="36"/>
      <c r="B6" s="36"/>
      <c r="C6" s="39"/>
      <c r="D6" s="43"/>
      <c r="E6" s="44"/>
      <c r="F6" s="43"/>
      <c r="G6" s="44"/>
      <c r="H6" s="7"/>
    </row>
    <row r="7" spans="1:8" ht="45.75" customHeight="1" x14ac:dyDescent="0.2">
      <c r="A7" s="37"/>
      <c r="B7" s="37"/>
      <c r="C7" s="40"/>
      <c r="D7" s="9" t="s">
        <v>2</v>
      </c>
      <c r="E7" s="9" t="s">
        <v>128</v>
      </c>
      <c r="F7" s="9" t="s">
        <v>2</v>
      </c>
      <c r="G7" s="9" t="s">
        <v>128</v>
      </c>
      <c r="H7" s="7"/>
    </row>
    <row r="8" spans="1:8" ht="11.45" customHeight="1" x14ac:dyDescent="0.2">
      <c r="A8" s="10" t="s">
        <v>3</v>
      </c>
      <c r="B8" s="10" t="s">
        <v>4</v>
      </c>
      <c r="C8" s="11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7"/>
    </row>
    <row r="9" spans="1:8" s="17" customFormat="1" x14ac:dyDescent="0.2">
      <c r="A9" s="29" t="s">
        <v>10</v>
      </c>
      <c r="B9" s="13" t="s">
        <v>96</v>
      </c>
      <c r="C9" s="14">
        <f>C10+C12+C14+C18+C21+C23+C31+C33+C36+C39+C40</f>
        <v>441949765</v>
      </c>
      <c r="D9" s="15">
        <f>D10+D12+D14+D18+D21+D23+D31+D33+D36+D39+D40</f>
        <v>0</v>
      </c>
      <c r="E9" s="15">
        <f>E10+E12+E14+E18+E21+E23+E31+E33+E36+E39+E40</f>
        <v>441949765</v>
      </c>
      <c r="F9" s="15">
        <f>F10+F12+F14+F18+F21+F23+F31+F33+F36+F39+F40</f>
        <v>-18895315</v>
      </c>
      <c r="G9" s="15">
        <f>G10+G12+G14+G18+G21+G23+G31+G33+G36+G39+G40</f>
        <v>423054450</v>
      </c>
      <c r="H9" s="16"/>
    </row>
    <row r="10" spans="1:8" x14ac:dyDescent="0.2">
      <c r="A10" s="30" t="s">
        <v>11</v>
      </c>
      <c r="B10" s="18" t="s">
        <v>97</v>
      </c>
      <c r="C10" s="19">
        <f>C11</f>
        <v>395998180</v>
      </c>
      <c r="D10" s="20">
        <f t="shared" ref="D10:G10" si="0">D11</f>
        <v>0</v>
      </c>
      <c r="E10" s="20">
        <f t="shared" si="0"/>
        <v>395998180</v>
      </c>
      <c r="F10" s="20">
        <f t="shared" si="0"/>
        <v>-35718180</v>
      </c>
      <c r="G10" s="20">
        <f t="shared" si="0"/>
        <v>360280000</v>
      </c>
      <c r="H10" s="7"/>
    </row>
    <row r="11" spans="1:8" x14ac:dyDescent="0.2">
      <c r="A11" s="30" t="s">
        <v>12</v>
      </c>
      <c r="B11" s="18" t="s">
        <v>98</v>
      </c>
      <c r="C11" s="21">
        <v>395998180</v>
      </c>
      <c r="D11" s="22">
        <f>0</f>
        <v>0</v>
      </c>
      <c r="E11" s="22">
        <v>395998180</v>
      </c>
      <c r="F11" s="22">
        <f>G11-E11</f>
        <v>-35718180</v>
      </c>
      <c r="G11" s="22">
        <v>360280000</v>
      </c>
      <c r="H11" s="7"/>
    </row>
    <row r="12" spans="1:8" ht="25.5" x14ac:dyDescent="0.2">
      <c r="A12" s="30" t="s">
        <v>13</v>
      </c>
      <c r="B12" s="18" t="s">
        <v>99</v>
      </c>
      <c r="C12" s="23">
        <f>C13</f>
        <v>10963230</v>
      </c>
      <c r="D12" s="24">
        <f t="shared" ref="D12:G12" si="1">D13</f>
        <v>0</v>
      </c>
      <c r="E12" s="24">
        <f t="shared" si="1"/>
        <v>10963230</v>
      </c>
      <c r="F12" s="24">
        <f t="shared" si="1"/>
        <v>2646770</v>
      </c>
      <c r="G12" s="24">
        <f t="shared" si="1"/>
        <v>13610000</v>
      </c>
      <c r="H12" s="7"/>
    </row>
    <row r="13" spans="1:8" ht="25.5" x14ac:dyDescent="0.2">
      <c r="A13" s="30" t="s">
        <v>14</v>
      </c>
      <c r="B13" s="18" t="s">
        <v>100</v>
      </c>
      <c r="C13" s="21">
        <v>10963230</v>
      </c>
      <c r="D13" s="22">
        <f>E13-C13</f>
        <v>0</v>
      </c>
      <c r="E13" s="22">
        <v>10963230</v>
      </c>
      <c r="F13" s="22">
        <f>G13-E13</f>
        <v>2646770</v>
      </c>
      <c r="G13" s="22">
        <v>13610000</v>
      </c>
      <c r="H13" s="7"/>
    </row>
    <row r="14" spans="1:8" x14ac:dyDescent="0.2">
      <c r="A14" s="30" t="s">
        <v>15</v>
      </c>
      <c r="B14" s="18" t="s">
        <v>101</v>
      </c>
      <c r="C14" s="23">
        <f>C15+C16+C17</f>
        <v>6460000</v>
      </c>
      <c r="D14" s="24">
        <f>D15+D16+D17</f>
        <v>0</v>
      </c>
      <c r="E14" s="24">
        <f>E15+E16+E17</f>
        <v>6460000</v>
      </c>
      <c r="F14" s="24">
        <f>F15+F16+F17</f>
        <v>-74016</v>
      </c>
      <c r="G14" s="24">
        <f>G15+G16+G17</f>
        <v>6385984</v>
      </c>
      <c r="H14" s="7"/>
    </row>
    <row r="15" spans="1:8" ht="25.5" x14ac:dyDescent="0.2">
      <c r="A15" s="30" t="s">
        <v>16</v>
      </c>
      <c r="B15" s="18" t="s">
        <v>102</v>
      </c>
      <c r="C15" s="21">
        <v>855000</v>
      </c>
      <c r="D15" s="22">
        <f>E15-C15</f>
        <v>0</v>
      </c>
      <c r="E15" s="22">
        <v>855000</v>
      </c>
      <c r="F15" s="22">
        <f>G15-E15</f>
        <v>222724</v>
      </c>
      <c r="G15" s="22">
        <v>1077724</v>
      </c>
      <c r="H15" s="7"/>
    </row>
    <row r="16" spans="1:8" ht="20.25" customHeight="1" x14ac:dyDescent="0.2">
      <c r="A16" s="30" t="s">
        <v>17</v>
      </c>
      <c r="B16" s="18" t="s">
        <v>103</v>
      </c>
      <c r="C16" s="21">
        <v>1500000</v>
      </c>
      <c r="D16" s="22">
        <f t="shared" ref="D16:F71" si="2">E16-C16</f>
        <v>0</v>
      </c>
      <c r="E16" s="22">
        <v>1500000</v>
      </c>
      <c r="F16" s="22">
        <f t="shared" si="2"/>
        <v>-296740</v>
      </c>
      <c r="G16" s="22">
        <v>1203260</v>
      </c>
      <c r="H16" s="7"/>
    </row>
    <row r="17" spans="1:8" ht="28.5" customHeight="1" x14ac:dyDescent="0.2">
      <c r="A17" s="30" t="s">
        <v>18</v>
      </c>
      <c r="B17" s="18" t="s">
        <v>104</v>
      </c>
      <c r="C17" s="21">
        <v>4105000</v>
      </c>
      <c r="D17" s="22">
        <f t="shared" si="2"/>
        <v>0</v>
      </c>
      <c r="E17" s="22">
        <v>4105000</v>
      </c>
      <c r="F17" s="22">
        <f t="shared" si="2"/>
        <v>0</v>
      </c>
      <c r="G17" s="22">
        <v>4105000</v>
      </c>
      <c r="H17" s="7"/>
    </row>
    <row r="18" spans="1:8" x14ac:dyDescent="0.2">
      <c r="A18" s="30" t="s">
        <v>19</v>
      </c>
      <c r="B18" s="18" t="s">
        <v>105</v>
      </c>
      <c r="C18" s="23">
        <f>C19+C20</f>
        <v>10383000</v>
      </c>
      <c r="D18" s="24">
        <f t="shared" si="2"/>
        <v>0</v>
      </c>
      <c r="E18" s="24">
        <f>E19+E20</f>
        <v>10383000</v>
      </c>
      <c r="F18" s="24">
        <f t="shared" si="2"/>
        <v>0</v>
      </c>
      <c r="G18" s="24">
        <f>G19+G20</f>
        <v>10383000</v>
      </c>
      <c r="H18" s="7"/>
    </row>
    <row r="19" spans="1:8" x14ac:dyDescent="0.2">
      <c r="A19" s="30" t="s">
        <v>20</v>
      </c>
      <c r="B19" s="18" t="s">
        <v>106</v>
      </c>
      <c r="C19" s="21">
        <v>2404000</v>
      </c>
      <c r="D19" s="22">
        <f t="shared" si="2"/>
        <v>0</v>
      </c>
      <c r="E19" s="22">
        <v>2404000</v>
      </c>
      <c r="F19" s="22">
        <f t="shared" si="2"/>
        <v>0</v>
      </c>
      <c r="G19" s="22">
        <v>2404000</v>
      </c>
      <c r="H19" s="7"/>
    </row>
    <row r="20" spans="1:8" x14ac:dyDescent="0.2">
      <c r="A20" s="30" t="s">
        <v>21</v>
      </c>
      <c r="B20" s="18" t="s">
        <v>107</v>
      </c>
      <c r="C20" s="21">
        <v>7979000</v>
      </c>
      <c r="D20" s="22">
        <f t="shared" si="2"/>
        <v>0</v>
      </c>
      <c r="E20" s="22">
        <v>7979000</v>
      </c>
      <c r="F20" s="22">
        <f t="shared" si="2"/>
        <v>0</v>
      </c>
      <c r="G20" s="22">
        <v>7979000</v>
      </c>
      <c r="H20" s="7"/>
    </row>
    <row r="21" spans="1:8" x14ac:dyDescent="0.2">
      <c r="A21" s="30" t="s">
        <v>22</v>
      </c>
      <c r="B21" s="18" t="s">
        <v>108</v>
      </c>
      <c r="C21" s="23">
        <f>C22</f>
        <v>2000000</v>
      </c>
      <c r="D21" s="24">
        <f t="shared" si="2"/>
        <v>0</v>
      </c>
      <c r="E21" s="24">
        <f>E22</f>
        <v>2000000</v>
      </c>
      <c r="F21" s="24">
        <f t="shared" si="2"/>
        <v>2606500</v>
      </c>
      <c r="G21" s="24">
        <f>G22</f>
        <v>4606500</v>
      </c>
      <c r="H21" s="7"/>
    </row>
    <row r="22" spans="1:8" ht="30.75" customHeight="1" x14ac:dyDescent="0.2">
      <c r="A22" s="30" t="s">
        <v>23</v>
      </c>
      <c r="B22" s="18" t="s">
        <v>109</v>
      </c>
      <c r="C22" s="21">
        <v>2000000</v>
      </c>
      <c r="D22" s="22">
        <f t="shared" si="2"/>
        <v>0</v>
      </c>
      <c r="E22" s="22">
        <v>2000000</v>
      </c>
      <c r="F22" s="22">
        <f t="shared" si="2"/>
        <v>2606500</v>
      </c>
      <c r="G22" s="22">
        <v>4606500</v>
      </c>
      <c r="H22" s="7"/>
    </row>
    <row r="23" spans="1:8" ht="38.25" x14ac:dyDescent="0.2">
      <c r="A23" s="30" t="s">
        <v>24</v>
      </c>
      <c r="B23" s="18" t="s">
        <v>110</v>
      </c>
      <c r="C23" s="23">
        <f>C24</f>
        <v>11420000</v>
      </c>
      <c r="D23" s="24">
        <f t="shared" si="2"/>
        <v>0</v>
      </c>
      <c r="E23" s="24">
        <f t="shared" ref="E23" si="3">E24</f>
        <v>11420000</v>
      </c>
      <c r="F23" s="24">
        <f t="shared" si="2"/>
        <v>6489932</v>
      </c>
      <c r="G23" s="24">
        <f>G24+G29+G30</f>
        <v>17909932</v>
      </c>
      <c r="H23" s="7"/>
    </row>
    <row r="24" spans="1:8" ht="68.25" customHeight="1" x14ac:dyDescent="0.2">
      <c r="A24" s="30" t="s">
        <v>25</v>
      </c>
      <c r="B24" s="18" t="s">
        <v>111</v>
      </c>
      <c r="C24" s="21">
        <f>C25+C26+C27+C28</f>
        <v>11420000</v>
      </c>
      <c r="D24" s="22">
        <f t="shared" si="2"/>
        <v>0</v>
      </c>
      <c r="E24" s="21">
        <f t="shared" ref="E24" si="4">E25+E26+E27+E28</f>
        <v>11420000</v>
      </c>
      <c r="F24" s="22">
        <f t="shared" si="2"/>
        <v>6447270</v>
      </c>
      <c r="G24" s="21">
        <f t="shared" ref="G24" si="5">G25+G26+G27+G28</f>
        <v>17867270</v>
      </c>
      <c r="H24" s="7"/>
    </row>
    <row r="25" spans="1:8" ht="68.25" customHeight="1" x14ac:dyDescent="0.2">
      <c r="A25" s="30" t="s">
        <v>60</v>
      </c>
      <c r="B25" s="31" t="s">
        <v>112</v>
      </c>
      <c r="C25" s="21">
        <v>7600000</v>
      </c>
      <c r="D25" s="22">
        <f t="shared" si="2"/>
        <v>0</v>
      </c>
      <c r="E25" s="22">
        <v>7600000</v>
      </c>
      <c r="F25" s="22">
        <f t="shared" si="2"/>
        <v>4101900</v>
      </c>
      <c r="G25" s="22">
        <v>11701900</v>
      </c>
      <c r="H25" s="7"/>
    </row>
    <row r="26" spans="1:8" ht="81" customHeight="1" x14ac:dyDescent="0.2">
      <c r="A26" s="30" t="s">
        <v>61</v>
      </c>
      <c r="B26" s="31" t="s">
        <v>113</v>
      </c>
      <c r="C26" s="21">
        <v>1800000</v>
      </c>
      <c r="D26" s="22">
        <f t="shared" si="2"/>
        <v>0</v>
      </c>
      <c r="E26" s="22">
        <v>1800000</v>
      </c>
      <c r="F26" s="22">
        <f t="shared" si="2"/>
        <v>-554630</v>
      </c>
      <c r="G26" s="22">
        <v>1245370</v>
      </c>
      <c r="H26" s="7"/>
    </row>
    <row r="27" spans="1:8" ht="79.5" customHeight="1" x14ac:dyDescent="0.2">
      <c r="A27" s="30" t="s">
        <v>62</v>
      </c>
      <c r="B27" s="31" t="s">
        <v>114</v>
      </c>
      <c r="C27" s="21">
        <v>120000</v>
      </c>
      <c r="D27" s="22">
        <f t="shared" si="2"/>
        <v>0</v>
      </c>
      <c r="E27" s="22">
        <v>120000</v>
      </c>
      <c r="F27" s="22">
        <f t="shared" si="2"/>
        <v>0</v>
      </c>
      <c r="G27" s="22">
        <v>120000</v>
      </c>
      <c r="H27" s="7"/>
    </row>
    <row r="28" spans="1:8" ht="48.75" customHeight="1" x14ac:dyDescent="0.2">
      <c r="A28" s="30" t="s">
        <v>63</v>
      </c>
      <c r="B28" s="31" t="s">
        <v>115</v>
      </c>
      <c r="C28" s="21">
        <v>1900000</v>
      </c>
      <c r="D28" s="22">
        <f t="shared" si="2"/>
        <v>0</v>
      </c>
      <c r="E28" s="22">
        <v>1900000</v>
      </c>
      <c r="F28" s="22">
        <f t="shared" si="2"/>
        <v>2900000</v>
      </c>
      <c r="G28" s="22">
        <v>4800000</v>
      </c>
      <c r="H28" s="7"/>
    </row>
    <row r="29" spans="1:8" ht="48.75" customHeight="1" x14ac:dyDescent="0.2">
      <c r="A29" s="30" t="s">
        <v>129</v>
      </c>
      <c r="B29" s="31" t="s">
        <v>131</v>
      </c>
      <c r="C29" s="21">
        <v>0</v>
      </c>
      <c r="D29" s="22">
        <f t="shared" si="2"/>
        <v>0</v>
      </c>
      <c r="E29" s="22">
        <v>0</v>
      </c>
      <c r="F29" s="22">
        <f t="shared" si="2"/>
        <v>6300</v>
      </c>
      <c r="G29" s="22">
        <v>6300</v>
      </c>
      <c r="H29" s="7"/>
    </row>
    <row r="30" spans="1:8" ht="48.75" customHeight="1" x14ac:dyDescent="0.2">
      <c r="A30" s="30" t="s">
        <v>130</v>
      </c>
      <c r="B30" s="31" t="s">
        <v>132</v>
      </c>
      <c r="C30" s="21">
        <v>0</v>
      </c>
      <c r="D30" s="22">
        <f t="shared" si="2"/>
        <v>0</v>
      </c>
      <c r="E30" s="22">
        <v>0</v>
      </c>
      <c r="F30" s="22">
        <f t="shared" si="2"/>
        <v>36362</v>
      </c>
      <c r="G30" s="22">
        <v>36362</v>
      </c>
      <c r="H30" s="7"/>
    </row>
    <row r="31" spans="1:8" x14ac:dyDescent="0.2">
      <c r="A31" s="30" t="s">
        <v>26</v>
      </c>
      <c r="B31" s="18" t="s">
        <v>116</v>
      </c>
      <c r="C31" s="23">
        <f>C32</f>
        <v>150000</v>
      </c>
      <c r="D31" s="24">
        <f t="shared" si="2"/>
        <v>0</v>
      </c>
      <c r="E31" s="24">
        <f t="shared" ref="E31" si="6">E32</f>
        <v>150000</v>
      </c>
      <c r="F31" s="24">
        <f t="shared" si="2"/>
        <v>630850</v>
      </c>
      <c r="G31" s="24">
        <f t="shared" ref="G31" si="7">G32</f>
        <v>780850</v>
      </c>
      <c r="H31" s="7"/>
    </row>
    <row r="32" spans="1:8" x14ac:dyDescent="0.2">
      <c r="A32" s="30" t="s">
        <v>27</v>
      </c>
      <c r="B32" s="18" t="s">
        <v>117</v>
      </c>
      <c r="C32" s="21">
        <v>150000</v>
      </c>
      <c r="D32" s="22">
        <f t="shared" si="2"/>
        <v>0</v>
      </c>
      <c r="E32" s="22">
        <v>150000</v>
      </c>
      <c r="F32" s="22">
        <f t="shared" si="2"/>
        <v>630850</v>
      </c>
      <c r="G32" s="22">
        <v>780850</v>
      </c>
      <c r="H32" s="7"/>
    </row>
    <row r="33" spans="1:8" ht="25.5" x14ac:dyDescent="0.2">
      <c r="A33" s="30" t="s">
        <v>28</v>
      </c>
      <c r="B33" s="18" t="s">
        <v>118</v>
      </c>
      <c r="C33" s="23">
        <f>C34+C35</f>
        <v>4405355</v>
      </c>
      <c r="D33" s="24">
        <f t="shared" si="2"/>
        <v>0</v>
      </c>
      <c r="E33" s="24">
        <f t="shared" ref="E33" si="8">E34+E35</f>
        <v>4405355</v>
      </c>
      <c r="F33" s="24">
        <f t="shared" si="2"/>
        <v>494645</v>
      </c>
      <c r="G33" s="24">
        <f t="shared" ref="G33" si="9">G34+G35</f>
        <v>4900000</v>
      </c>
      <c r="H33" s="7"/>
    </row>
    <row r="34" spans="1:8" x14ac:dyDescent="0.2">
      <c r="A34" s="30" t="s">
        <v>138</v>
      </c>
      <c r="B34" s="18" t="s">
        <v>136</v>
      </c>
      <c r="C34" s="21">
        <v>2000000</v>
      </c>
      <c r="D34" s="22">
        <f t="shared" si="2"/>
        <v>0</v>
      </c>
      <c r="E34" s="22">
        <v>2000000</v>
      </c>
      <c r="F34" s="22">
        <f t="shared" si="2"/>
        <v>0</v>
      </c>
      <c r="G34" s="22">
        <v>2000000</v>
      </c>
      <c r="H34" s="7"/>
    </row>
    <row r="35" spans="1:8" ht="25.5" x14ac:dyDescent="0.2">
      <c r="A35" s="30" t="s">
        <v>29</v>
      </c>
      <c r="B35" s="18" t="s">
        <v>137</v>
      </c>
      <c r="C35" s="21">
        <v>2405355</v>
      </c>
      <c r="D35" s="22">
        <f t="shared" si="2"/>
        <v>0</v>
      </c>
      <c r="E35" s="22">
        <v>2405355</v>
      </c>
      <c r="F35" s="22">
        <f t="shared" si="2"/>
        <v>494645</v>
      </c>
      <c r="G35" s="22">
        <v>2900000</v>
      </c>
      <c r="H35" s="7"/>
    </row>
    <row r="36" spans="1:8" ht="25.5" x14ac:dyDescent="0.2">
      <c r="A36" s="30" t="s">
        <v>30</v>
      </c>
      <c r="B36" s="18" t="s">
        <v>119</v>
      </c>
      <c r="C36" s="23">
        <v>0</v>
      </c>
      <c r="D36" s="24">
        <f t="shared" si="2"/>
        <v>0</v>
      </c>
      <c r="E36" s="24">
        <v>0</v>
      </c>
      <c r="F36" s="24">
        <f t="shared" si="2"/>
        <v>3368184</v>
      </c>
      <c r="G36" s="24">
        <f>G37+G38</f>
        <v>3368184</v>
      </c>
      <c r="H36" s="7"/>
    </row>
    <row r="37" spans="1:8" ht="63.75" x14ac:dyDescent="0.2">
      <c r="A37" s="30" t="s">
        <v>54</v>
      </c>
      <c r="B37" s="18" t="s">
        <v>120</v>
      </c>
      <c r="C37" s="21">
        <v>0</v>
      </c>
      <c r="D37" s="22">
        <f t="shared" si="2"/>
        <v>0</v>
      </c>
      <c r="E37" s="22">
        <v>0</v>
      </c>
      <c r="F37" s="22">
        <f t="shared" si="2"/>
        <v>140140</v>
      </c>
      <c r="G37" s="22">
        <v>140140</v>
      </c>
      <c r="H37" s="7"/>
    </row>
    <row r="38" spans="1:8" ht="38.25" x14ac:dyDescent="0.2">
      <c r="A38" s="30" t="s">
        <v>133</v>
      </c>
      <c r="B38" s="18" t="s">
        <v>121</v>
      </c>
      <c r="C38" s="21">
        <v>0</v>
      </c>
      <c r="D38" s="22">
        <f t="shared" si="2"/>
        <v>0</v>
      </c>
      <c r="E38" s="22">
        <v>0</v>
      </c>
      <c r="F38" s="22">
        <f t="shared" si="2"/>
        <v>3228044</v>
      </c>
      <c r="G38" s="22">
        <v>3228044</v>
      </c>
      <c r="H38" s="7"/>
    </row>
    <row r="39" spans="1:8" x14ac:dyDescent="0.2">
      <c r="A39" s="30" t="s">
        <v>31</v>
      </c>
      <c r="B39" s="18" t="s">
        <v>122</v>
      </c>
      <c r="C39" s="23">
        <v>170000</v>
      </c>
      <c r="D39" s="24">
        <f t="shared" si="2"/>
        <v>0</v>
      </c>
      <c r="E39" s="24">
        <v>170000</v>
      </c>
      <c r="F39" s="24">
        <f t="shared" si="2"/>
        <v>660000</v>
      </c>
      <c r="G39" s="24">
        <v>830000</v>
      </c>
      <c r="H39" s="7"/>
    </row>
    <row r="40" spans="1:8" x14ac:dyDescent="0.2">
      <c r="A40" s="30" t="s">
        <v>32</v>
      </c>
      <c r="B40" s="18" t="s">
        <v>123</v>
      </c>
      <c r="C40" s="23">
        <f>C42</f>
        <v>0</v>
      </c>
      <c r="D40" s="24">
        <f t="shared" si="2"/>
        <v>0</v>
      </c>
      <c r="E40" s="24">
        <f t="shared" ref="E40" si="10">E42</f>
        <v>0</v>
      </c>
      <c r="F40" s="24">
        <f t="shared" si="2"/>
        <v>0</v>
      </c>
      <c r="G40" s="24">
        <f t="shared" ref="G40" si="11">G42</f>
        <v>0</v>
      </c>
      <c r="H40" s="7"/>
    </row>
    <row r="41" spans="1:8" x14ac:dyDescent="0.2">
      <c r="A41" s="30" t="s">
        <v>33</v>
      </c>
      <c r="B41" s="18" t="s">
        <v>124</v>
      </c>
      <c r="C41" s="21">
        <v>0</v>
      </c>
      <c r="D41" s="22">
        <f t="shared" si="2"/>
        <v>0</v>
      </c>
      <c r="E41" s="22">
        <v>0</v>
      </c>
      <c r="F41" s="22">
        <f t="shared" si="2"/>
        <v>0</v>
      </c>
      <c r="G41" s="22">
        <v>0</v>
      </c>
      <c r="H41" s="7"/>
    </row>
    <row r="42" spans="1:8" x14ac:dyDescent="0.2">
      <c r="A42" s="30" t="s">
        <v>34</v>
      </c>
      <c r="B42" s="18" t="s">
        <v>125</v>
      </c>
      <c r="C42" s="21">
        <v>0</v>
      </c>
      <c r="D42" s="22">
        <f t="shared" si="2"/>
        <v>0</v>
      </c>
      <c r="E42" s="22">
        <v>0</v>
      </c>
      <c r="F42" s="22">
        <f t="shared" si="2"/>
        <v>0</v>
      </c>
      <c r="G42" s="22">
        <v>0</v>
      </c>
      <c r="H42" s="7"/>
    </row>
    <row r="43" spans="1:8" s="17" customFormat="1" x14ac:dyDescent="0.2">
      <c r="A43" s="29" t="s">
        <v>35</v>
      </c>
      <c r="B43" s="13" t="s">
        <v>78</v>
      </c>
      <c r="C43" s="23">
        <f>C44</f>
        <v>660953813.66000009</v>
      </c>
      <c r="D43" s="24">
        <f t="shared" si="2"/>
        <v>126063.17999982834</v>
      </c>
      <c r="E43" s="24">
        <f t="shared" ref="E43" si="12">E44</f>
        <v>661079876.83999991</v>
      </c>
      <c r="F43" s="24">
        <f t="shared" si="2"/>
        <v>19436361.99000001</v>
      </c>
      <c r="G43" s="24">
        <f t="shared" ref="G43" si="13">G44</f>
        <v>680516238.82999992</v>
      </c>
      <c r="H43" s="16"/>
    </row>
    <row r="44" spans="1:8" ht="25.5" x14ac:dyDescent="0.2">
      <c r="A44" s="30" t="s">
        <v>36</v>
      </c>
      <c r="B44" s="18" t="s">
        <v>77</v>
      </c>
      <c r="C44" s="21">
        <f>C45+C48+C57+C67</f>
        <v>660953813.66000009</v>
      </c>
      <c r="D44" s="22">
        <f t="shared" si="2"/>
        <v>126063.17999982834</v>
      </c>
      <c r="E44" s="22">
        <f t="shared" ref="E44:G44" si="14">E45+E48+E57+E67</f>
        <v>661079876.83999991</v>
      </c>
      <c r="F44" s="22">
        <f t="shared" si="14"/>
        <v>19436361.989999991</v>
      </c>
      <c r="G44" s="22">
        <f t="shared" si="14"/>
        <v>680516238.82999992</v>
      </c>
      <c r="H44" s="7"/>
    </row>
    <row r="45" spans="1:8" x14ac:dyDescent="0.2">
      <c r="A45" s="30" t="s">
        <v>37</v>
      </c>
      <c r="B45" s="18" t="s">
        <v>76</v>
      </c>
      <c r="C45" s="21">
        <f>C46+C47</f>
        <v>0</v>
      </c>
      <c r="D45" s="22">
        <f t="shared" si="2"/>
        <v>0</v>
      </c>
      <c r="E45" s="22">
        <f>E46+E47</f>
        <v>0</v>
      </c>
      <c r="F45" s="22">
        <f t="shared" ref="F45:F47" si="15">G45-E45</f>
        <v>34963660.939999998</v>
      </c>
      <c r="G45" s="22">
        <f t="shared" ref="G45" si="16">G46+G47</f>
        <v>34963660.939999998</v>
      </c>
      <c r="H45" s="7"/>
    </row>
    <row r="46" spans="1:8" ht="25.5" x14ac:dyDescent="0.2">
      <c r="A46" s="30" t="s">
        <v>38</v>
      </c>
      <c r="B46" s="18" t="s">
        <v>79</v>
      </c>
      <c r="C46" s="21">
        <v>0</v>
      </c>
      <c r="D46" s="22">
        <f t="shared" si="2"/>
        <v>0</v>
      </c>
      <c r="E46" s="22">
        <v>0</v>
      </c>
      <c r="F46" s="22">
        <f t="shared" si="15"/>
        <v>33199660.940000001</v>
      </c>
      <c r="G46" s="22">
        <v>33199660.940000001</v>
      </c>
      <c r="H46" s="7"/>
    </row>
    <row r="47" spans="1:8" x14ac:dyDescent="0.2">
      <c r="A47" s="30" t="s">
        <v>39</v>
      </c>
      <c r="B47" s="18" t="s">
        <v>80</v>
      </c>
      <c r="C47" s="21">
        <v>0</v>
      </c>
      <c r="D47" s="22">
        <f t="shared" si="2"/>
        <v>0</v>
      </c>
      <c r="E47" s="22">
        <v>0</v>
      </c>
      <c r="F47" s="22">
        <f t="shared" si="15"/>
        <v>1764000</v>
      </c>
      <c r="G47" s="22">
        <v>1764000</v>
      </c>
      <c r="H47" s="7"/>
    </row>
    <row r="48" spans="1:8" ht="25.5" x14ac:dyDescent="0.2">
      <c r="A48" s="30" t="s">
        <v>40</v>
      </c>
      <c r="B48" s="18" t="s">
        <v>81</v>
      </c>
      <c r="C48" s="21">
        <f>C51+C52+C53+C54+C55+C56+C50</f>
        <v>300349374.99000001</v>
      </c>
      <c r="D48" s="22">
        <f t="shared" si="2"/>
        <v>-1776404.2100000381</v>
      </c>
      <c r="E48" s="21">
        <f>E51+E52+E53+E54+E55+E56+E50+E49</f>
        <v>298572970.77999997</v>
      </c>
      <c r="F48" s="22">
        <f t="shared" si="2"/>
        <v>-13110134.75</v>
      </c>
      <c r="G48" s="21">
        <f>G51+G52+G53+G54+G55+G56+G50+G49</f>
        <v>285462836.02999997</v>
      </c>
      <c r="H48" s="7"/>
    </row>
    <row r="49" spans="1:8" ht="89.25" x14ac:dyDescent="0.2">
      <c r="A49" s="30" t="s">
        <v>126</v>
      </c>
      <c r="B49" s="18" t="s">
        <v>127</v>
      </c>
      <c r="C49" s="21">
        <v>0</v>
      </c>
      <c r="D49" s="22">
        <f t="shared" si="2"/>
        <v>207405300</v>
      </c>
      <c r="E49" s="21">
        <v>207405300</v>
      </c>
      <c r="F49" s="22">
        <f t="shared" si="2"/>
        <v>0</v>
      </c>
      <c r="G49" s="21">
        <v>207405300</v>
      </c>
      <c r="H49" s="7"/>
    </row>
    <row r="50" spans="1:8" ht="51" x14ac:dyDescent="0.2">
      <c r="A50" s="30" t="s">
        <v>64</v>
      </c>
      <c r="B50" s="18" t="s">
        <v>65</v>
      </c>
      <c r="C50" s="21">
        <v>204244.37</v>
      </c>
      <c r="D50" s="22">
        <f t="shared" si="2"/>
        <v>-30210.839999999997</v>
      </c>
      <c r="E50" s="21">
        <v>174033.53</v>
      </c>
      <c r="F50" s="22">
        <f t="shared" si="2"/>
        <v>0</v>
      </c>
      <c r="G50" s="21">
        <v>174033.53</v>
      </c>
      <c r="H50" s="7"/>
    </row>
    <row r="51" spans="1:8" ht="51" x14ac:dyDescent="0.2">
      <c r="A51" s="30" t="s">
        <v>66</v>
      </c>
      <c r="B51" s="18" t="s">
        <v>67</v>
      </c>
      <c r="C51" s="21">
        <v>504316.57</v>
      </c>
      <c r="D51" s="22">
        <f t="shared" si="2"/>
        <v>157023.81</v>
      </c>
      <c r="E51" s="22">
        <v>661340.38</v>
      </c>
      <c r="F51" s="22">
        <f t="shared" si="2"/>
        <v>0</v>
      </c>
      <c r="G51" s="22">
        <v>661340.38</v>
      </c>
      <c r="H51" s="7"/>
    </row>
    <row r="52" spans="1:8" ht="25.5" x14ac:dyDescent="0.2">
      <c r="A52" s="30" t="s">
        <v>68</v>
      </c>
      <c r="B52" s="18" t="s">
        <v>69</v>
      </c>
      <c r="C52" s="21">
        <v>25000000</v>
      </c>
      <c r="D52" s="22">
        <f t="shared" si="2"/>
        <v>-25000000</v>
      </c>
      <c r="E52" s="22">
        <v>0</v>
      </c>
      <c r="F52" s="22">
        <f t="shared" si="2"/>
        <v>0</v>
      </c>
      <c r="G52" s="22">
        <v>0</v>
      </c>
      <c r="H52" s="7"/>
    </row>
    <row r="53" spans="1:8" ht="33" customHeight="1" x14ac:dyDescent="0.2">
      <c r="A53" s="32" t="s">
        <v>139</v>
      </c>
      <c r="B53" s="18" t="s">
        <v>70</v>
      </c>
      <c r="C53" s="21">
        <v>25785000</v>
      </c>
      <c r="D53" s="22">
        <f t="shared" si="2"/>
        <v>0</v>
      </c>
      <c r="E53" s="22">
        <v>25785000</v>
      </c>
      <c r="F53" s="22">
        <f t="shared" si="2"/>
        <v>-1887699.5199999996</v>
      </c>
      <c r="G53" s="22">
        <v>23897300.48</v>
      </c>
      <c r="H53" s="7"/>
    </row>
    <row r="54" spans="1:8" ht="25.5" x14ac:dyDescent="0.2">
      <c r="A54" s="30" t="s">
        <v>71</v>
      </c>
      <c r="B54" s="18" t="s">
        <v>72</v>
      </c>
      <c r="C54" s="21">
        <v>6434267.8099999996</v>
      </c>
      <c r="D54" s="22">
        <f t="shared" si="2"/>
        <v>-6434267.8099999996</v>
      </c>
      <c r="E54" s="22">
        <v>0</v>
      </c>
      <c r="F54" s="22">
        <f t="shared" si="2"/>
        <v>0</v>
      </c>
      <c r="G54" s="22">
        <v>0</v>
      </c>
      <c r="H54" s="7"/>
    </row>
    <row r="55" spans="1:8" ht="38.25" x14ac:dyDescent="0.2">
      <c r="A55" s="30" t="s">
        <v>73</v>
      </c>
      <c r="B55" s="18" t="s">
        <v>74</v>
      </c>
      <c r="C55" s="21">
        <v>1302478.57</v>
      </c>
      <c r="D55" s="22">
        <f t="shared" si="2"/>
        <v>0</v>
      </c>
      <c r="E55" s="22">
        <v>1302478.57</v>
      </c>
      <c r="F55" s="22">
        <f t="shared" si="2"/>
        <v>0</v>
      </c>
      <c r="G55" s="22">
        <v>1302478.57</v>
      </c>
      <c r="H55" s="7"/>
    </row>
    <row r="56" spans="1:8" x14ac:dyDescent="0.2">
      <c r="A56" s="30" t="s">
        <v>41</v>
      </c>
      <c r="B56" s="18" t="s">
        <v>75</v>
      </c>
      <c r="C56" s="21">
        <v>241119067.66999999</v>
      </c>
      <c r="D56" s="22">
        <f t="shared" si="2"/>
        <v>-177874249.37</v>
      </c>
      <c r="E56" s="22">
        <v>63244818.299999997</v>
      </c>
      <c r="F56" s="22">
        <f t="shared" si="2"/>
        <v>-11222435.229999997</v>
      </c>
      <c r="G56" s="22">
        <v>52022383.07</v>
      </c>
      <c r="H56" s="7"/>
    </row>
    <row r="57" spans="1:8" x14ac:dyDescent="0.2">
      <c r="A57" s="30" t="s">
        <v>42</v>
      </c>
      <c r="B57" s="18" t="s">
        <v>82</v>
      </c>
      <c r="C57" s="21">
        <f>C58+C59+C60+C61+C62+C63+C64+C65+C66</f>
        <v>339815301.47000003</v>
      </c>
      <c r="D57" s="22">
        <f t="shared" si="2"/>
        <v>2370462.1099999547</v>
      </c>
      <c r="E57" s="21">
        <f>E58+E59+E60+E61+E62+E63+E64+E65+E66</f>
        <v>342185763.57999998</v>
      </c>
      <c r="F57" s="22">
        <f t="shared" si="2"/>
        <v>-16658622.120000005</v>
      </c>
      <c r="G57" s="21">
        <f>G58+G59+G60+G61+G62+G63+G64+G65+G66</f>
        <v>325527141.45999998</v>
      </c>
      <c r="H57" s="7"/>
    </row>
    <row r="58" spans="1:8" ht="33.75" customHeight="1" x14ac:dyDescent="0.2">
      <c r="A58" s="30" t="s">
        <v>43</v>
      </c>
      <c r="B58" s="18" t="s">
        <v>83</v>
      </c>
      <c r="C58" s="21">
        <v>302629994.47000003</v>
      </c>
      <c r="D58" s="22">
        <f t="shared" si="2"/>
        <v>603431.1099999547</v>
      </c>
      <c r="E58" s="22">
        <v>303233425.57999998</v>
      </c>
      <c r="F58" s="22">
        <f t="shared" si="2"/>
        <v>-7498335.1200000048</v>
      </c>
      <c r="G58" s="22">
        <v>295735090.45999998</v>
      </c>
      <c r="H58" s="7"/>
    </row>
    <row r="59" spans="1:8" ht="63.75" x14ac:dyDescent="0.2">
      <c r="A59" s="30" t="s">
        <v>44</v>
      </c>
      <c r="B59" s="18" t="s">
        <v>84</v>
      </c>
      <c r="C59" s="21">
        <v>3418647</v>
      </c>
      <c r="D59" s="22">
        <f t="shared" si="2"/>
        <v>0</v>
      </c>
      <c r="E59" s="22">
        <v>3418647</v>
      </c>
      <c r="F59" s="22">
        <f t="shared" si="2"/>
        <v>-873967</v>
      </c>
      <c r="G59" s="22">
        <v>2544680</v>
      </c>
      <c r="H59" s="7"/>
    </row>
    <row r="60" spans="1:8" ht="51" x14ac:dyDescent="0.2">
      <c r="A60" s="30" t="s">
        <v>45</v>
      </c>
      <c r="B60" s="18" t="s">
        <v>85</v>
      </c>
      <c r="C60" s="21">
        <v>13621230</v>
      </c>
      <c r="D60" s="22">
        <f t="shared" si="2"/>
        <v>-70830</v>
      </c>
      <c r="E60" s="22">
        <v>13550400</v>
      </c>
      <c r="F60" s="22">
        <f t="shared" si="2"/>
        <v>-8563212</v>
      </c>
      <c r="G60" s="22">
        <v>4987188</v>
      </c>
      <c r="H60" s="7"/>
    </row>
    <row r="61" spans="1:8" ht="38.25" x14ac:dyDescent="0.2">
      <c r="A61" s="30" t="s">
        <v>57</v>
      </c>
      <c r="B61" s="18" t="s">
        <v>86</v>
      </c>
      <c r="C61" s="21">
        <v>451128</v>
      </c>
      <c r="D61" s="22">
        <f t="shared" si="2"/>
        <v>146816</v>
      </c>
      <c r="E61" s="22">
        <v>597944</v>
      </c>
      <c r="F61" s="22">
        <f t="shared" si="2"/>
        <v>814</v>
      </c>
      <c r="G61" s="22">
        <v>598758</v>
      </c>
      <c r="H61" s="7"/>
    </row>
    <row r="62" spans="1:8" ht="51" x14ac:dyDescent="0.2">
      <c r="A62" s="30" t="s">
        <v>46</v>
      </c>
      <c r="B62" s="18" t="s">
        <v>87</v>
      </c>
      <c r="C62" s="21">
        <v>4997</v>
      </c>
      <c r="D62" s="22">
        <f t="shared" si="2"/>
        <v>13263</v>
      </c>
      <c r="E62" s="22">
        <v>18260</v>
      </c>
      <c r="F62" s="22">
        <f t="shared" si="2"/>
        <v>0</v>
      </c>
      <c r="G62" s="22">
        <v>18260</v>
      </c>
      <c r="H62" s="7"/>
    </row>
    <row r="63" spans="1:8" ht="51" x14ac:dyDescent="0.2">
      <c r="A63" s="30" t="s">
        <v>47</v>
      </c>
      <c r="B63" s="18" t="s">
        <v>88</v>
      </c>
      <c r="C63" s="21">
        <v>14796800</v>
      </c>
      <c r="D63" s="22">
        <f t="shared" si="2"/>
        <v>1762900</v>
      </c>
      <c r="E63" s="22">
        <v>16559700</v>
      </c>
      <c r="F63" s="22">
        <f t="shared" si="2"/>
        <v>0</v>
      </c>
      <c r="G63" s="22">
        <v>16559700</v>
      </c>
      <c r="H63" s="7"/>
    </row>
    <row r="64" spans="1:8" ht="25.5" x14ac:dyDescent="0.2">
      <c r="A64" s="30" t="s">
        <v>48</v>
      </c>
      <c r="B64" s="18" t="s">
        <v>89</v>
      </c>
      <c r="C64" s="21">
        <v>1532764</v>
      </c>
      <c r="D64" s="22">
        <f t="shared" si="2"/>
        <v>-85118</v>
      </c>
      <c r="E64" s="22">
        <v>1447646</v>
      </c>
      <c r="F64" s="22">
        <f t="shared" si="2"/>
        <v>0</v>
      </c>
      <c r="G64" s="22">
        <v>1447646</v>
      </c>
      <c r="H64" s="7"/>
    </row>
    <row r="65" spans="1:8" ht="25.5" x14ac:dyDescent="0.2">
      <c r="A65" s="30" t="s">
        <v>49</v>
      </c>
      <c r="B65" s="18" t="s">
        <v>90</v>
      </c>
      <c r="C65" s="21">
        <v>2914514</v>
      </c>
      <c r="D65" s="22">
        <f t="shared" si="2"/>
        <v>0</v>
      </c>
      <c r="E65" s="22">
        <v>2914514</v>
      </c>
      <c r="F65" s="22">
        <f t="shared" si="2"/>
        <v>0</v>
      </c>
      <c r="G65" s="22">
        <v>2914514</v>
      </c>
      <c r="H65" s="7"/>
    </row>
    <row r="66" spans="1:8" x14ac:dyDescent="0.2">
      <c r="A66" s="30" t="s">
        <v>50</v>
      </c>
      <c r="B66" s="18" t="s">
        <v>91</v>
      </c>
      <c r="C66" s="21">
        <v>445227</v>
      </c>
      <c r="D66" s="22">
        <f t="shared" si="2"/>
        <v>0</v>
      </c>
      <c r="E66" s="22">
        <v>445227</v>
      </c>
      <c r="F66" s="22">
        <f t="shared" si="2"/>
        <v>276078</v>
      </c>
      <c r="G66" s="22">
        <v>721305</v>
      </c>
      <c r="H66" s="7"/>
    </row>
    <row r="67" spans="1:8" x14ac:dyDescent="0.2">
      <c r="A67" s="30" t="s">
        <v>51</v>
      </c>
      <c r="B67" s="18" t="s">
        <v>92</v>
      </c>
      <c r="C67" s="21">
        <f>C68+C69</f>
        <v>20789137.199999999</v>
      </c>
      <c r="D67" s="22">
        <f t="shared" si="2"/>
        <v>-467994.71999999881</v>
      </c>
      <c r="E67" s="22">
        <f t="shared" ref="E67" si="17">E68+E69</f>
        <v>20321142.48</v>
      </c>
      <c r="F67" s="22">
        <f t="shared" si="2"/>
        <v>14241457.919999998</v>
      </c>
      <c r="G67" s="22">
        <f>G68+G69+G70+G71</f>
        <v>34562600.399999999</v>
      </c>
      <c r="H67" s="7"/>
    </row>
    <row r="68" spans="1:8" ht="63.75" x14ac:dyDescent="0.2">
      <c r="A68" s="30" t="s">
        <v>55</v>
      </c>
      <c r="B68" s="18" t="s">
        <v>93</v>
      </c>
      <c r="C68" s="21">
        <v>19305000</v>
      </c>
      <c r="D68" s="22">
        <f t="shared" si="2"/>
        <v>-1521000</v>
      </c>
      <c r="E68" s="22">
        <v>17784000</v>
      </c>
      <c r="F68" s="22">
        <f t="shared" si="2"/>
        <v>8580780</v>
      </c>
      <c r="G68" s="22">
        <v>26364780</v>
      </c>
      <c r="H68" s="7"/>
    </row>
    <row r="69" spans="1:8" ht="63.75" x14ac:dyDescent="0.2">
      <c r="A69" s="30" t="s">
        <v>56</v>
      </c>
      <c r="B69" s="18" t="s">
        <v>94</v>
      </c>
      <c r="C69" s="21">
        <v>1484137.2</v>
      </c>
      <c r="D69" s="22">
        <f t="shared" si="2"/>
        <v>1053005.28</v>
      </c>
      <c r="E69" s="22">
        <v>2537142.48</v>
      </c>
      <c r="F69" s="22">
        <f t="shared" si="2"/>
        <v>-573682.08000000007</v>
      </c>
      <c r="G69" s="22">
        <v>1963460.4</v>
      </c>
      <c r="H69" s="7"/>
    </row>
    <row r="70" spans="1:8" ht="114.75" x14ac:dyDescent="0.2">
      <c r="A70" s="30" t="s">
        <v>134</v>
      </c>
      <c r="B70" s="18" t="s">
        <v>135</v>
      </c>
      <c r="C70" s="21">
        <v>0</v>
      </c>
      <c r="D70" s="22">
        <f t="shared" si="2"/>
        <v>0</v>
      </c>
      <c r="E70" s="22">
        <v>0</v>
      </c>
      <c r="F70" s="22">
        <f t="shared" si="2"/>
        <v>234360</v>
      </c>
      <c r="G70" s="22">
        <v>234360</v>
      </c>
      <c r="H70" s="7"/>
    </row>
    <row r="71" spans="1:8" ht="25.5" x14ac:dyDescent="0.2">
      <c r="A71" s="30" t="s">
        <v>58</v>
      </c>
      <c r="B71" s="18" t="s">
        <v>95</v>
      </c>
      <c r="C71" s="21">
        <v>0</v>
      </c>
      <c r="D71" s="22">
        <f t="shared" si="2"/>
        <v>0</v>
      </c>
      <c r="E71" s="22">
        <v>0</v>
      </c>
      <c r="F71" s="22">
        <f t="shared" si="2"/>
        <v>6000000</v>
      </c>
      <c r="G71" s="22">
        <v>6000000</v>
      </c>
      <c r="H71" s="7"/>
    </row>
    <row r="72" spans="1:8" s="17" customFormat="1" ht="21.75" customHeight="1" x14ac:dyDescent="0.2">
      <c r="A72" s="25" t="s">
        <v>52</v>
      </c>
      <c r="B72" s="26" t="s">
        <v>53</v>
      </c>
      <c r="C72" s="23">
        <f>C9+C43</f>
        <v>1102903578.6600001</v>
      </c>
      <c r="D72" s="24">
        <f>D9+D43</f>
        <v>126063.17999982834</v>
      </c>
      <c r="E72" s="24">
        <f>E9+E43</f>
        <v>1103029641.8399999</v>
      </c>
      <c r="F72" s="24">
        <f>F9+F43</f>
        <v>541046.99000000954</v>
      </c>
      <c r="G72" s="24">
        <f>G9+G43</f>
        <v>1103570688.8299999</v>
      </c>
      <c r="H72" s="16"/>
    </row>
    <row r="73" spans="1:8" ht="12.95" customHeight="1" x14ac:dyDescent="0.2">
      <c r="A73" s="27"/>
      <c r="B73" s="27"/>
      <c r="C73" s="28"/>
      <c r="D73" s="28"/>
      <c r="E73" s="28"/>
      <c r="F73" s="28"/>
      <c r="G73" s="28"/>
      <c r="H73" s="7"/>
    </row>
  </sheetData>
  <autoFilter ref="A5:G72">
    <filterColumn colId="3" showButton="0"/>
    <filterColumn colId="5" showButton="0"/>
  </autoFilter>
  <mergeCells count="6">
    <mergeCell ref="A2:G2"/>
    <mergeCell ref="A5:A7"/>
    <mergeCell ref="B5:B7"/>
    <mergeCell ref="C5:C7"/>
    <mergeCell ref="D5:E6"/>
    <mergeCell ref="F5:G6"/>
  </mergeCells>
  <pageMargins left="0.31496062992125984" right="0.31496062992125984" top="0.74803149606299213" bottom="0.55118110236220474" header="0.31496062992125984" footer="0.31496062992125984"/>
  <pageSetup paperSize="9" scale="63" orientation="landscape" horizontalDpi="0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МПА доходы</vt:lpstr>
      <vt:lpstr>'МПА доходы'!Область_печати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2023-03-09T01:52:10Z</dcterms:created>
  <dcterms:modified xsi:type="dcterms:W3CDTF">2025-02-16T23:31:22Z</dcterms:modified>
</cp:coreProperties>
</file>